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Marketing\Responsive Website Custom Build\"/>
    </mc:Choice>
  </mc:AlternateContent>
  <bookViews>
    <workbookView xWindow="0" yWindow="0" windowWidth="12345" windowHeight="11925"/>
  </bookViews>
  <sheets>
    <sheet name="(1) Loan Amount Calculation" sheetId="2" r:id="rId1"/>
    <sheet name="(2) Loan Usage" sheetId="3" r:id="rId2"/>
    <sheet name="(3) Loan Forgiveness" sheetId="4" r:id="rId3"/>
    <sheet name="Documentation" sheetId="5" r:id="rId4"/>
    <sheet name="Sheet1" sheetId="1"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4" l="1"/>
  <c r="D15" i="4" l="1"/>
  <c r="D16" i="4" s="1"/>
  <c r="C15" i="4"/>
  <c r="C16" i="4" s="1"/>
  <c r="C17" i="4" s="1"/>
  <c r="B15" i="4"/>
  <c r="B16" i="4" s="1"/>
  <c r="B17" i="4" s="1"/>
  <c r="B20" i="4" s="1"/>
  <c r="C12" i="2"/>
  <c r="C11" i="2"/>
  <c r="C10" i="2"/>
  <c r="C9" i="2"/>
  <c r="C8" i="2"/>
  <c r="C7" i="2" l="1"/>
  <c r="C14" i="2" s="1"/>
  <c r="C16" i="2" s="1"/>
  <c r="O4" i="2"/>
  <c r="N4" i="2" s="1"/>
  <c r="M4" i="2" s="1"/>
  <c r="L4" i="2" s="1"/>
  <c r="K4" i="2" s="1"/>
  <c r="J4" i="2" s="1"/>
  <c r="I4" i="2" s="1"/>
  <c r="H4" i="2" s="1"/>
  <c r="G4" i="2" s="1"/>
  <c r="F4" i="2" s="1"/>
  <c r="E4" i="2" s="1"/>
  <c r="D4" i="2" s="1"/>
  <c r="B25" i="3" l="1"/>
  <c r="D17" i="4" l="1"/>
  <c r="B23" i="4" s="1"/>
  <c r="B22" i="4"/>
  <c r="C24" i="4" l="1"/>
</calcChain>
</file>

<file path=xl/sharedStrings.xml><?xml version="1.0" encoding="utf-8"?>
<sst xmlns="http://schemas.openxmlformats.org/spreadsheetml/2006/main" count="106" uniqueCount="96">
  <si>
    <t>Number of FTE:</t>
  </si>
  <si>
    <t>Covered Period (8 weeks after receiving loan)</t>
  </si>
  <si>
    <t xml:space="preserve">Loan Forgiveness </t>
  </si>
  <si>
    <t xml:space="preserve">6)  Interest on any other debt (incurred before 2/15/2020).  </t>
  </si>
  <si>
    <t>5)  Utilities</t>
  </si>
  <si>
    <t xml:space="preserve">4)  Rent </t>
  </si>
  <si>
    <t xml:space="preserve">3)  Interest on mortgages </t>
  </si>
  <si>
    <t xml:space="preserve">2)  Group health benefits </t>
  </si>
  <si>
    <t xml:space="preserve">1)  Payroll costs  </t>
  </si>
  <si>
    <t>Allowable Uses of Funds:</t>
  </si>
  <si>
    <t>Loan Amount (limited to $10 million)</t>
  </si>
  <si>
    <t>Retirement Benefits</t>
  </si>
  <si>
    <t>Maximium Loan Amount:</t>
  </si>
  <si>
    <t xml:space="preserve">Calculating the Loan Amount  </t>
  </si>
  <si>
    <t>Paycheck Protection Program</t>
  </si>
  <si>
    <t>Monthly projected:</t>
  </si>
  <si>
    <t>Amount</t>
  </si>
  <si>
    <t>Projected Uses during 8 week Covered Period</t>
  </si>
  <si>
    <t>Monthly</t>
  </si>
  <si>
    <t xml:space="preserve">Note:  We do not expect anyone will have a problem using the funds for allowable purposes.  The loan amount is 2.5X monthly payroll costs.  You will use most of that on payroll costs during the 8 week covered period after you get the loan. </t>
  </si>
  <si>
    <t xml:space="preserve">You are required to use the loan for allowable purposes.  Only the amount used for allowable purposes will be forgiven.  </t>
  </si>
  <si>
    <t>Loan Usage</t>
  </si>
  <si>
    <t xml:space="preserve">Proof of payment of utilities for 8 weeks after loan received (statements and check copies).  </t>
  </si>
  <si>
    <t>Other interest paid (debt incurred before February 15, 2020) during covered period (statements and proof payment).</t>
  </si>
  <si>
    <t>Lease agreements for real estate and personal property, together with proof of payment for covered period.</t>
  </si>
  <si>
    <t xml:space="preserve">Retirement plan payments for covered period (workpapers, schedules, and payments). </t>
  </si>
  <si>
    <t>Group health insurance premiums paid for covered period (including owners).</t>
  </si>
  <si>
    <t>Payroll reports for each pay period for covered period.  Showing gross wages including vacation, sick, and other PTO (other than FFCRA sick pay and leave)</t>
  </si>
  <si>
    <t xml:space="preserve">Payroll tax reports (Forms 941, 940, state income and unemployment) for covered period. </t>
  </si>
  <si>
    <t>Documentation of expenditures during "covered period" -- the 8 weeks after loan received.</t>
  </si>
  <si>
    <t>Information for Loan Forgiveness</t>
  </si>
  <si>
    <t>Payroll reports for each pay period for 2019 and year to date 2020.  Showing all wages, including PTO, sick, etc.</t>
  </si>
  <si>
    <t>Information to apply for the loan</t>
  </si>
  <si>
    <t>Banks may need the following financial information in order to process the SBA loan application:</t>
  </si>
  <si>
    <t>Checklist of Documentation Required</t>
  </si>
  <si>
    <t>LOAN AND FORGIVENESS UNDER THE CARES ACT</t>
  </si>
  <si>
    <t>Salaries, wages, or commissions</t>
  </si>
  <si>
    <t>PTO</t>
  </si>
  <si>
    <t>Group health premiums</t>
  </si>
  <si>
    <t>State or local payroll taxes (not federal PR taxes)</t>
  </si>
  <si>
    <t>Payroll Costs EXCLUDES the following:</t>
  </si>
  <si>
    <t>Federal payroll taxes (i.e. FICA, FUTA)</t>
  </si>
  <si>
    <t>Sick leave or family leave wages paid under the Families First Coronavirus Response Act (FFCRA)</t>
  </si>
  <si>
    <r>
      <t>Compensation</t>
    </r>
    <r>
      <rPr>
        <b/>
        <sz val="11"/>
        <color theme="1"/>
        <rFont val="Times New Roman"/>
        <family val="1"/>
      </rPr>
      <t xml:space="preserve"> </t>
    </r>
    <r>
      <rPr>
        <b/>
        <u val="singleAccounting"/>
        <sz val="11"/>
        <color theme="1"/>
        <rFont val="Times New Roman"/>
        <family val="1"/>
      </rPr>
      <t>in excess of</t>
    </r>
    <r>
      <rPr>
        <b/>
        <sz val="11"/>
        <color theme="1"/>
        <rFont val="Times New Roman"/>
        <family val="1"/>
      </rPr>
      <t xml:space="preserve"> </t>
    </r>
    <r>
      <rPr>
        <sz val="11"/>
        <color theme="1"/>
        <rFont val="Times New Roman"/>
        <family val="1"/>
      </rPr>
      <t>$100,000 (amount up to $100,000 is included)</t>
    </r>
  </si>
  <si>
    <t>Health care benefits (including group health insurance)</t>
  </si>
  <si>
    <t>Definition of Payroll Costs</t>
  </si>
  <si>
    <t>Payroll Costs (see definition below):</t>
  </si>
  <si>
    <t>Self-employed individuals - self employment income up to $100,000 annualized</t>
  </si>
  <si>
    <t>Salaries, wages, commissions, etc.</t>
  </si>
  <si>
    <t>State/local employment taxes (i.e., unemployment insurance)</t>
  </si>
  <si>
    <t xml:space="preserve">              Projected Allowed Expenditures During 8 Week Period</t>
  </si>
  <si>
    <t xml:space="preserve">             Projected Monthly Allowed Expenditures</t>
  </si>
  <si>
    <t>There are 3 tests for loan forgiveness.</t>
  </si>
  <si>
    <t>1.  Must use loan proceeds for allowable expenditures</t>
  </si>
  <si>
    <t>2.  Must maintain FTE employee headcount</t>
  </si>
  <si>
    <t>FTE Employee Headcount</t>
  </si>
  <si>
    <t>FTE Calculation</t>
  </si>
  <si>
    <t>Full time employees earning less than $100,000 per year</t>
  </si>
  <si>
    <t>Part-time employees</t>
  </si>
  <si>
    <t xml:space="preserve">       Total part time hours</t>
  </si>
  <si>
    <t>Part-time equivalent employees</t>
  </si>
  <si>
    <t>FTE Headcount</t>
  </si>
  <si>
    <t>8 weeks after Loan</t>
  </si>
  <si>
    <t>Feb. 15 to June 30,   2019</t>
  </si>
  <si>
    <t>Jan. 1 to Feb. 29,   2020</t>
  </si>
  <si>
    <t>Divided by Your Choice of (pick lower number from above):</t>
  </si>
  <si>
    <t>(a)</t>
  </si>
  <si>
    <t>(b)</t>
  </si>
  <si>
    <t xml:space="preserve">   (a)  Monthly Average FTE's for period February 15 to June 30, 2019</t>
  </si>
  <si>
    <t xml:space="preserve">  (b)  Monthly Average FTE's for period January 1 to February 29, 2020**</t>
  </si>
  <si>
    <t>Average</t>
  </si>
  <si>
    <t>LOAN DATE</t>
  </si>
  <si>
    <t>Payments to Independent Contractor</t>
  </si>
  <si>
    <t>Payment to independent contractors up to $100,000 annualized</t>
  </si>
  <si>
    <t xml:space="preserve">        Divide by product of 8 x number of weekdays to arrive at full time equivalent</t>
  </si>
  <si>
    <t>Proof of group health insurance premiums paid by the company for 2019 and year to date 2020 (monthly invoices).</t>
  </si>
  <si>
    <t xml:space="preserve">Proof of retirement plan contributions for 2019 and year to date 2020 (if applicable).  </t>
  </si>
  <si>
    <t xml:space="preserve">   FTE Headcount Reduction Percentage</t>
  </si>
  <si>
    <t>FTE calculated by adding (a) fulltime employees earning less than $100,000 per year; and (b) total part time hours divided by 8 x number of weekdays in applicable period.</t>
  </si>
  <si>
    <t>Monthly Average Payroll Costs (last 12 months)</t>
  </si>
  <si>
    <t>Wages &amp; Salaries Tests</t>
  </si>
  <si>
    <t>3.  Must not reduce salaries and wages (of employee earning less than $100,000 per year).</t>
  </si>
  <si>
    <t>Monthly Average FTE per month during 8 week period after receiving loan</t>
  </si>
  <si>
    <t>FTE headcount does not include employees earning more than $100,000 per year.</t>
  </si>
  <si>
    <r>
      <t>The average FTE employees must be calculated for EACH PAY PERIOD</t>
    </r>
    <r>
      <rPr>
        <b/>
        <i/>
        <sz val="11"/>
        <color theme="1"/>
        <rFont val="Times New Roman"/>
        <family val="1"/>
      </rPr>
      <t xml:space="preserve"> </t>
    </r>
    <r>
      <rPr>
        <i/>
        <sz val="11"/>
        <color theme="1"/>
        <rFont val="Times New Roman"/>
        <family val="1"/>
      </rPr>
      <t>within the month.</t>
    </r>
  </si>
  <si>
    <t>REMEDIAL OPTION: A reduction in FTE between February 15th and April 27th, 2020, is disregarded if the reduction is eliminated by June 30, 2020.</t>
  </si>
  <si>
    <t>In addition to the reduction in loan forgivenss for not maintaining the same number of FTE employees, the loan forgiveness is also reduced by the reduction of any employees salary and wages.</t>
  </si>
  <si>
    <t>The requirement to not reduce salaries and wages only applies to employees earning less than $100,000 in 2019 or annualized for 2020.</t>
  </si>
  <si>
    <t xml:space="preserve">Salaries and wages means only base salaries and wages.  It is not total compensation. The employer is not responsible if the employee's commisions or tips have declined through no fault of the employer.  </t>
  </si>
  <si>
    <t xml:space="preserve">You must add the salary or wage reduction for each employee, for each pay period in the 8 weeks after receiving the loan.  The loan foregivness is reduced by the sum of the reduced salaries and wages. </t>
  </si>
  <si>
    <t>1.  Amount of Loan not spent on allowable expenses in 8 weeks after receiving loan</t>
  </si>
  <si>
    <t>2.  Loan amount multiplied by the percentage reduction in FTE  headcount</t>
  </si>
  <si>
    <t>3.  Sum of salaries and wages reduced</t>
  </si>
  <si>
    <t>The loan forgiveness will be reduced by the percentage reduction in FTE headcount.</t>
  </si>
  <si>
    <t>Loan Forgiveness Reduction</t>
  </si>
  <si>
    <t>Payroll tax reports (Forms 941, 940) for 2019 and first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</si>
</sst>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0.0_);\(#,##0.0\)"/>
    <numFmt numFmtId="168" formatCode="0.0%"/>
    <numFmt numFmtId="169" formatCode="[$-409]mmm\-yy;@"/>
    <numFmt numFmtId="170" formatCode="mm/dd/yy;@"/>
  </numFmts>
  <fonts count="14"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i/>
      <sz val="11"/>
      <color theme="1"/>
      <name val="Times New Roman"/>
      <family val="1"/>
    </font>
    <font>
      <b/>
      <sz val="12"/>
      <color theme="1"/>
      <name val="Times New Roman"/>
      <family val="1"/>
    </font>
    <font>
      <b/>
      <sz val="11"/>
      <name val="Times New Roman"/>
      <family val="1"/>
    </font>
    <font>
      <b/>
      <i/>
      <sz val="11"/>
      <name val="Times New Roman"/>
      <family val="1"/>
    </font>
    <font>
      <b/>
      <u val="singleAccounting"/>
      <sz val="11"/>
      <color theme="1"/>
      <name val="Times New Roman"/>
      <family val="1"/>
    </font>
    <font>
      <sz val="9"/>
      <color theme="1"/>
      <name val="Times New Roman"/>
      <family val="1"/>
    </font>
    <font>
      <b/>
      <u val="singleAccounting"/>
      <sz val="12"/>
      <color theme="1"/>
      <name val="Arial"/>
      <family val="2"/>
    </font>
    <font>
      <sz val="12"/>
      <color theme="1"/>
      <name val="Arial"/>
      <family val="2"/>
    </font>
    <font>
      <b/>
      <sz val="12"/>
      <color theme="1"/>
      <name val="Arial"/>
      <family val="2"/>
    </font>
  </fonts>
  <fills count="4">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164" fontId="2" fillId="0" borderId="0" xfId="1" applyNumberFormat="1" applyFont="1"/>
    <xf numFmtId="164" fontId="2" fillId="0" borderId="0" xfId="1" applyNumberFormat="1" applyFont="1" applyAlignment="1">
      <alignment vertical="center"/>
    </xf>
    <xf numFmtId="164" fontId="3" fillId="0" borderId="0" xfId="1" applyNumberFormat="1" applyFont="1"/>
    <xf numFmtId="164" fontId="2" fillId="0" borderId="0" xfId="1" applyNumberFormat="1" applyFont="1" applyBorder="1"/>
    <xf numFmtId="164" fontId="5" fillId="0" borderId="0" xfId="1" applyNumberFormat="1" applyFont="1"/>
    <xf numFmtId="164" fontId="2" fillId="0" borderId="0" xfId="1" applyNumberFormat="1" applyFont="1" applyAlignment="1">
      <alignment vertical="center" wrapText="1"/>
    </xf>
    <xf numFmtId="164" fontId="2" fillId="0" borderId="0" xfId="1" applyNumberFormat="1" applyFont="1" applyAlignment="1">
      <alignment horizontal="left" vertical="center" wrapText="1"/>
    </xf>
    <xf numFmtId="164" fontId="2" fillId="0" borderId="0" xfId="1" applyNumberFormat="1" applyFont="1" applyAlignment="1">
      <alignment horizontal="left" vertical="center"/>
    </xf>
    <xf numFmtId="164" fontId="5" fillId="0" borderId="0" xfId="1" applyNumberFormat="1" applyFont="1" applyAlignment="1">
      <alignment horizontal="left" vertical="center" wrapText="1"/>
    </xf>
    <xf numFmtId="164" fontId="4" fillId="0" borderId="0" xfId="1" applyNumberFormat="1" applyFont="1" applyAlignment="1">
      <alignment horizontal="center" vertical="center" wrapText="1"/>
    </xf>
    <xf numFmtId="164" fontId="5" fillId="0" borderId="0" xfId="1" applyNumberFormat="1" applyFont="1" applyAlignment="1">
      <alignment horizontal="center"/>
    </xf>
    <xf numFmtId="164" fontId="7" fillId="0" borderId="0" xfId="1" applyNumberFormat="1" applyFont="1" applyFill="1"/>
    <xf numFmtId="164" fontId="2" fillId="0" borderId="0" xfId="1" applyNumberFormat="1" applyFont="1" applyFill="1" applyBorder="1"/>
    <xf numFmtId="164" fontId="6" fillId="0" borderId="0" xfId="1" applyNumberFormat="1" applyFont="1" applyBorder="1" applyAlignment="1">
      <alignment horizontal="center"/>
    </xf>
    <xf numFmtId="164" fontId="6" fillId="0" borderId="0" xfId="1" applyNumberFormat="1" applyFont="1" applyAlignment="1">
      <alignment horizontal="center"/>
    </xf>
    <xf numFmtId="164" fontId="5" fillId="0" borderId="0" xfId="1" applyNumberFormat="1" applyFont="1" applyAlignment="1">
      <alignment wrapText="1"/>
    </xf>
    <xf numFmtId="164" fontId="5" fillId="0" borderId="0" xfId="1" applyNumberFormat="1" applyFont="1" applyAlignment="1">
      <alignment horizontal="center" wrapText="1"/>
    </xf>
    <xf numFmtId="164" fontId="6" fillId="0" borderId="0" xfId="1" applyNumberFormat="1" applyFont="1" applyBorder="1" applyAlignment="1">
      <alignment wrapText="1"/>
    </xf>
    <xf numFmtId="164" fontId="6" fillId="0" borderId="0" xfId="1" applyNumberFormat="1" applyFont="1" applyBorder="1" applyAlignment="1">
      <alignment horizontal="center" wrapText="1"/>
    </xf>
    <xf numFmtId="164" fontId="6" fillId="0" borderId="0" xfId="1" applyNumberFormat="1" applyFont="1" applyAlignment="1">
      <alignment wrapText="1"/>
    </xf>
    <xf numFmtId="164" fontId="6" fillId="0" borderId="0" xfId="1" applyNumberFormat="1" applyFont="1" applyAlignment="1">
      <alignment horizontal="center" wrapText="1"/>
    </xf>
    <xf numFmtId="164" fontId="3" fillId="0" borderId="0" xfId="1" applyNumberFormat="1" applyFont="1" applyBorder="1" applyAlignment="1">
      <alignment horizontal="center"/>
    </xf>
    <xf numFmtId="164" fontId="3" fillId="0" borderId="0" xfId="1" applyNumberFormat="1" applyFont="1" applyAlignment="1">
      <alignment horizontal="center"/>
    </xf>
    <xf numFmtId="43" fontId="2" fillId="0" borderId="0" xfId="1" applyFont="1"/>
    <xf numFmtId="1" fontId="2" fillId="0" borderId="0" xfId="1" applyNumberFormat="1" applyFont="1"/>
    <xf numFmtId="43" fontId="2" fillId="0" borderId="0" xfId="1" applyFont="1" applyBorder="1" applyAlignment="1">
      <alignment horizontal="center" vertical="center"/>
    </xf>
    <xf numFmtId="43" fontId="2" fillId="0" borderId="0" xfId="1" applyFont="1" applyBorder="1"/>
    <xf numFmtId="1" fontId="3" fillId="0" borderId="0" xfId="1" applyNumberFormat="1" applyFont="1" applyBorder="1" applyAlignment="1">
      <alignment horizontal="center" vertical="center"/>
    </xf>
    <xf numFmtId="43" fontId="2" fillId="0" borderId="3" xfId="1" applyFont="1" applyBorder="1" applyAlignment="1">
      <alignment horizontal="center" vertical="center"/>
    </xf>
    <xf numFmtId="43" fontId="2" fillId="0" borderId="3" xfId="1" applyFont="1" applyBorder="1" applyAlignment="1">
      <alignment vertical="center" wrapText="1"/>
    </xf>
    <xf numFmtId="1" fontId="3" fillId="0" borderId="3" xfId="1" applyNumberFormat="1" applyFont="1" applyBorder="1" applyAlignment="1">
      <alignment horizontal="center" vertical="center"/>
    </xf>
    <xf numFmtId="1" fontId="3" fillId="0" borderId="3" xfId="1" quotePrefix="1" applyNumberFormat="1" applyFont="1" applyBorder="1" applyAlignment="1">
      <alignment horizontal="center" vertical="center"/>
    </xf>
    <xf numFmtId="43" fontId="5" fillId="0" borderId="0" xfId="1" applyFont="1"/>
    <xf numFmtId="0" fontId="2" fillId="0" borderId="0" xfId="0" applyFont="1"/>
    <xf numFmtId="1" fontId="2" fillId="0" borderId="0" xfId="0" applyNumberFormat="1" applyFont="1"/>
    <xf numFmtId="43" fontId="2" fillId="0" borderId="0" xfId="1" applyFont="1" applyAlignment="1">
      <alignment vertical="center"/>
    </xf>
    <xf numFmtId="43" fontId="2" fillId="0" borderId="3" xfId="1" applyFont="1" applyBorder="1" applyAlignment="1">
      <alignment vertical="center"/>
    </xf>
    <xf numFmtId="43" fontId="9" fillId="0" borderId="0" xfId="1" applyFont="1" applyAlignment="1">
      <alignment horizontal="center"/>
    </xf>
    <xf numFmtId="1" fontId="9" fillId="0" borderId="0" xfId="1" applyNumberFormat="1" applyFont="1" applyAlignment="1">
      <alignment horizontal="center"/>
    </xf>
    <xf numFmtId="164" fontId="10" fillId="0" borderId="0" xfId="1" applyNumberFormat="1" applyFont="1" applyAlignment="1">
      <alignment vertical="center"/>
    </xf>
    <xf numFmtId="165" fontId="7" fillId="0" borderId="0" xfId="2" applyNumberFormat="1" applyFont="1" applyFill="1" applyBorder="1"/>
    <xf numFmtId="166" fontId="2" fillId="0" borderId="0" xfId="1" applyNumberFormat="1" applyFont="1" applyBorder="1"/>
    <xf numFmtId="165" fontId="5" fillId="0" borderId="0" xfId="2" applyNumberFormat="1" applyFont="1" applyBorder="1"/>
    <xf numFmtId="164" fontId="8" fillId="0" borderId="0" xfId="1" applyNumberFormat="1" applyFont="1" applyFill="1" applyBorder="1" applyAlignment="1">
      <alignment horizontal="right"/>
    </xf>
    <xf numFmtId="167" fontId="4" fillId="0" borderId="0" xfId="1" quotePrefix="1" applyNumberFormat="1" applyFont="1" applyBorder="1" applyAlignment="1">
      <alignment horizontal="right"/>
    </xf>
    <xf numFmtId="164" fontId="8" fillId="0" borderId="5" xfId="1" applyNumberFormat="1" applyFont="1" applyFill="1" applyBorder="1" applyAlignment="1">
      <alignment horizontal="right"/>
    </xf>
    <xf numFmtId="164" fontId="2" fillId="0" borderId="1" xfId="1" applyNumberFormat="1" applyFont="1" applyBorder="1"/>
    <xf numFmtId="164" fontId="2" fillId="0" borderId="5" xfId="1" applyNumberFormat="1" applyFont="1" applyBorder="1"/>
    <xf numFmtId="164" fontId="2" fillId="0" borderId="0" xfId="1" applyNumberFormat="1" applyFont="1" applyAlignment="1"/>
    <xf numFmtId="164" fontId="2" fillId="0" borderId="0" xfId="1" applyNumberFormat="1" applyFont="1" applyBorder="1" applyAlignment="1"/>
    <xf numFmtId="164" fontId="5" fillId="0" borderId="0" xfId="1" applyNumberFormat="1" applyFont="1" applyAlignment="1">
      <alignment horizontal="left" vertical="center"/>
    </xf>
    <xf numFmtId="164" fontId="5" fillId="0" borderId="0" xfId="1" applyNumberFormat="1" applyFont="1" applyFill="1" applyAlignment="1">
      <alignment horizontal="center"/>
    </xf>
    <xf numFmtId="164" fontId="2" fillId="0" borderId="0" xfId="1" applyNumberFormat="1" applyFont="1" applyFill="1" applyAlignment="1">
      <alignment horizontal="center"/>
    </xf>
    <xf numFmtId="164" fontId="2" fillId="0" borderId="0" xfId="1" applyNumberFormat="1" applyFont="1" applyFill="1" applyAlignment="1">
      <alignment vertical="center" wrapText="1"/>
    </xf>
    <xf numFmtId="164" fontId="5" fillId="0" borderId="0" xfId="1" applyNumberFormat="1" applyFont="1" applyAlignment="1">
      <alignment vertical="center" wrapText="1"/>
    </xf>
    <xf numFmtId="164" fontId="5" fillId="0" borderId="1" xfId="1" applyNumberFormat="1" applyFont="1" applyBorder="1" applyAlignment="1">
      <alignment horizontal="left" vertical="center" wrapText="1"/>
    </xf>
    <xf numFmtId="164" fontId="5" fillId="0" borderId="5" xfId="1" applyNumberFormat="1" applyFont="1" applyBorder="1" applyAlignment="1">
      <alignment horizontal="left" vertical="center" wrapText="1"/>
    </xf>
    <xf numFmtId="164" fontId="3" fillId="0" borderId="4" xfId="1" applyNumberFormat="1" applyFont="1" applyBorder="1" applyAlignment="1">
      <alignment horizontal="left" vertical="center" wrapText="1"/>
    </xf>
    <xf numFmtId="164" fontId="3" fillId="0" borderId="4" xfId="1" applyNumberFormat="1" applyFont="1" applyBorder="1" applyAlignment="1">
      <alignment horizontal="center" vertical="center" wrapText="1"/>
    </xf>
    <xf numFmtId="164" fontId="5" fillId="0" borderId="0" xfId="1" applyNumberFormat="1" applyFont="1" applyAlignment="1">
      <alignment horizontal="center" vertical="center" wrapText="1"/>
    </xf>
    <xf numFmtId="168" fontId="2" fillId="0" borderId="1" xfId="1" applyNumberFormat="1" applyFont="1" applyBorder="1" applyAlignment="1">
      <alignment vertical="center" wrapText="1"/>
    </xf>
    <xf numFmtId="169" fontId="11" fillId="0" borderId="0" xfId="0" applyNumberFormat="1" applyFont="1" applyAlignment="1">
      <alignment horizontal="center" vertical="center" wrapText="1"/>
    </xf>
    <xf numFmtId="170" fontId="11" fillId="0" borderId="6" xfId="0" applyNumberFormat="1" applyFont="1" applyBorder="1" applyAlignment="1">
      <alignment horizontal="center" vertical="center" wrapText="1"/>
    </xf>
    <xf numFmtId="0" fontId="12" fillId="0" borderId="0" xfId="0" applyFont="1" applyAlignment="1">
      <alignment horizontal="right" vertical="center" wrapText="1"/>
    </xf>
    <xf numFmtId="14" fontId="13" fillId="2" borderId="7" xfId="0" applyNumberFormat="1" applyFont="1" applyFill="1" applyBorder="1" applyAlignment="1">
      <alignment vertical="center" wrapText="1"/>
    </xf>
    <xf numFmtId="164" fontId="2" fillId="3" borderId="2" xfId="1" applyNumberFormat="1" applyFont="1" applyFill="1" applyBorder="1"/>
    <xf numFmtId="164" fontId="2" fillId="3" borderId="0" xfId="1" applyNumberFormat="1" applyFont="1" applyFill="1" applyAlignment="1">
      <alignment vertical="center"/>
    </xf>
    <xf numFmtId="164" fontId="2" fillId="3" borderId="0" xfId="1" applyNumberFormat="1" applyFont="1" applyFill="1"/>
    <xf numFmtId="164" fontId="2" fillId="3" borderId="0" xfId="1" applyNumberFormat="1" applyFont="1" applyFill="1" applyAlignment="1">
      <alignment wrapText="1"/>
    </xf>
    <xf numFmtId="164" fontId="3" fillId="3" borderId="0" xfId="1" applyNumberFormat="1" applyFont="1" applyFill="1"/>
    <xf numFmtId="164" fontId="5" fillId="3" borderId="0" xfId="1" applyNumberFormat="1" applyFont="1" applyFill="1" applyAlignment="1">
      <alignment horizontal="left"/>
    </xf>
    <xf numFmtId="164" fontId="5" fillId="3" borderId="0" xfId="1" applyNumberFormat="1" applyFont="1" applyFill="1" applyAlignment="1">
      <alignment horizontal="left" vertical="center" wrapText="1"/>
    </xf>
    <xf numFmtId="164" fontId="5" fillId="3" borderId="0" xfId="1" applyNumberFormat="1" applyFont="1" applyFill="1" applyAlignment="1">
      <alignment vertical="center" wrapText="1"/>
    </xf>
    <xf numFmtId="164" fontId="5" fillId="3" borderId="0" xfId="1" applyNumberFormat="1" applyFont="1" applyFill="1" applyAlignment="1">
      <alignment horizontal="left" wrapText="1"/>
    </xf>
    <xf numFmtId="164" fontId="2" fillId="3" borderId="0" xfId="1" applyNumberFormat="1" applyFont="1" applyFill="1" applyAlignment="1">
      <alignment horizontal="left" vertical="center" wrapText="1"/>
    </xf>
    <xf numFmtId="3" fontId="2" fillId="0" borderId="8" xfId="1" applyNumberFormat="1" applyFont="1" applyBorder="1" applyAlignment="1">
      <alignment vertical="center" wrapText="1"/>
    </xf>
    <xf numFmtId="3" fontId="2" fillId="0" borderId="0" xfId="1" applyNumberFormat="1" applyFont="1" applyBorder="1" applyAlignment="1">
      <alignment vertical="center" wrapText="1"/>
    </xf>
    <xf numFmtId="164" fontId="5" fillId="3" borderId="0" xfId="1" applyNumberFormat="1" applyFont="1" applyFill="1" applyAlignment="1">
      <alignment wrapText="1"/>
    </xf>
    <xf numFmtId="43" fontId="3" fillId="0" borderId="0" xfId="1"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31"/>
  <sheetViews>
    <sheetView tabSelected="1" zoomScale="140" zoomScaleNormal="140" workbookViewId="0">
      <selection activeCell="A31" sqref="A31"/>
    </sheetView>
  </sheetViews>
  <sheetFormatPr defaultColWidth="8.85546875" defaultRowHeight="15" x14ac:dyDescent="0.25"/>
  <cols>
    <col min="1" max="1" width="58.85546875" style="1" customWidth="1"/>
    <col min="2" max="2" width="9.7109375" style="1" customWidth="1"/>
    <col min="3" max="3" width="12.85546875" style="1" customWidth="1"/>
    <col min="4" max="4" width="13.140625" style="1" customWidth="1"/>
    <col min="5" max="15" width="9.5703125" style="1" bestFit="1" customWidth="1"/>
    <col min="16" max="16384" width="8.85546875" style="1"/>
  </cols>
  <sheetData>
    <row r="1" spans="1:15" ht="15.75" x14ac:dyDescent="0.25">
      <c r="A1" s="15" t="s">
        <v>14</v>
      </c>
      <c r="B1" s="15"/>
      <c r="C1" s="15"/>
      <c r="D1" s="15"/>
    </row>
    <row r="2" spans="1:15" ht="16.5" thickBot="1" x14ac:dyDescent="0.3">
      <c r="A2" s="14" t="s">
        <v>13</v>
      </c>
      <c r="B2" s="14"/>
      <c r="C2" s="14"/>
      <c r="D2" s="14"/>
    </row>
    <row r="3" spans="1:15" ht="16.5" thickBot="1" x14ac:dyDescent="0.3">
      <c r="A3" s="64" t="s">
        <v>71</v>
      </c>
      <c r="B3" s="65">
        <v>43924</v>
      </c>
      <c r="C3" s="64"/>
    </row>
    <row r="4" spans="1:15" ht="20.25" x14ac:dyDescent="0.25">
      <c r="C4" s="63" t="s">
        <v>70</v>
      </c>
      <c r="D4" s="62">
        <f t="shared" ref="D4" si="0">EDATE(E4,-1)</f>
        <v>43584</v>
      </c>
      <c r="E4" s="62">
        <f t="shared" ref="E4" si="1">EDATE(F4,-1)</f>
        <v>43614</v>
      </c>
      <c r="F4" s="62">
        <f t="shared" ref="F4" si="2">EDATE(G4,-1)</f>
        <v>43645</v>
      </c>
      <c r="G4" s="62">
        <f t="shared" ref="G4" si="3">EDATE(H4,-1)</f>
        <v>43675</v>
      </c>
      <c r="H4" s="62">
        <f t="shared" ref="H4" si="4">EDATE(I4,-1)</f>
        <v>43706</v>
      </c>
      <c r="I4" s="62">
        <f t="shared" ref="I4" si="5">EDATE(J4,-1)</f>
        <v>43737</v>
      </c>
      <c r="J4" s="62">
        <f t="shared" ref="J4" si="6">EDATE(K4,-1)</f>
        <v>43767</v>
      </c>
      <c r="K4" s="62">
        <f t="shared" ref="K4" si="7">EDATE(L4,-1)</f>
        <v>43798</v>
      </c>
      <c r="L4" s="62">
        <f t="shared" ref="L4" si="8">EDATE(M4,-1)</f>
        <v>43828</v>
      </c>
      <c r="M4" s="62">
        <f t="shared" ref="M4" si="9">EDATE(N4,-1)</f>
        <v>43859</v>
      </c>
      <c r="N4" s="62">
        <f t="shared" ref="N4" si="10">EDATE(O4,-1)</f>
        <v>43890</v>
      </c>
      <c r="O4" s="62">
        <f>(B3-DAY($B$3)-1)</f>
        <v>43920</v>
      </c>
    </row>
    <row r="5" spans="1:15" x14ac:dyDescent="0.25">
      <c r="A5" s="3" t="s">
        <v>12</v>
      </c>
    </row>
    <row r="6" spans="1:15" x14ac:dyDescent="0.25">
      <c r="A6" s="1" t="s">
        <v>46</v>
      </c>
      <c r="D6" s="4"/>
    </row>
    <row r="7" spans="1:15" x14ac:dyDescent="0.25">
      <c r="A7" s="2" t="s">
        <v>48</v>
      </c>
      <c r="C7" s="13">
        <f>+AVERAGE(D7:O7)</f>
        <v>104583.33333333333</v>
      </c>
      <c r="D7" s="4">
        <v>100000</v>
      </c>
      <c r="E7" s="1">
        <v>110000</v>
      </c>
      <c r="F7" s="1">
        <v>105000</v>
      </c>
      <c r="G7" s="4">
        <v>100000</v>
      </c>
      <c r="H7" s="1">
        <v>110000</v>
      </c>
      <c r="I7" s="1">
        <v>110000</v>
      </c>
      <c r="J7" s="1">
        <v>105000</v>
      </c>
      <c r="K7" s="1">
        <v>105000</v>
      </c>
      <c r="L7" s="4">
        <v>100000</v>
      </c>
      <c r="M7" s="4">
        <v>100000</v>
      </c>
      <c r="N7" s="4">
        <v>100000</v>
      </c>
      <c r="O7" s="1">
        <v>110000</v>
      </c>
    </row>
    <row r="8" spans="1:15" x14ac:dyDescent="0.25">
      <c r="A8" s="1" t="s">
        <v>37</v>
      </c>
      <c r="C8" s="13">
        <f t="shared" ref="C8:C11" si="11">+AVERAGE(D8:O8)</f>
        <v>1045.8333333333333</v>
      </c>
      <c r="D8" s="4">
        <v>1000</v>
      </c>
      <c r="E8" s="1">
        <v>1100</v>
      </c>
      <c r="F8" s="1">
        <v>1050</v>
      </c>
      <c r="G8" s="4">
        <v>1000</v>
      </c>
      <c r="H8" s="1">
        <v>1100</v>
      </c>
      <c r="I8" s="1">
        <v>1100</v>
      </c>
      <c r="J8" s="1">
        <v>1050</v>
      </c>
      <c r="K8" s="1">
        <v>1050</v>
      </c>
      <c r="L8" s="4">
        <v>1000</v>
      </c>
      <c r="M8" s="4">
        <v>1000</v>
      </c>
      <c r="N8" s="4">
        <v>1000</v>
      </c>
      <c r="O8" s="1">
        <v>1100</v>
      </c>
    </row>
    <row r="9" spans="1:15" x14ac:dyDescent="0.25">
      <c r="A9" s="1" t="s">
        <v>44</v>
      </c>
      <c r="C9" s="13">
        <f t="shared" si="11"/>
        <v>10000</v>
      </c>
      <c r="D9" s="13">
        <v>10000</v>
      </c>
      <c r="E9" s="13">
        <v>10000</v>
      </c>
      <c r="F9" s="13">
        <v>10000</v>
      </c>
      <c r="G9" s="13">
        <v>10000</v>
      </c>
      <c r="H9" s="13">
        <v>10000</v>
      </c>
      <c r="I9" s="13">
        <v>10000</v>
      </c>
      <c r="J9" s="13">
        <v>10000</v>
      </c>
      <c r="K9" s="13">
        <v>10000</v>
      </c>
      <c r="L9" s="13">
        <v>10000</v>
      </c>
      <c r="M9" s="13">
        <v>10000</v>
      </c>
      <c r="N9" s="13">
        <v>10000</v>
      </c>
      <c r="O9" s="13">
        <v>10000</v>
      </c>
    </row>
    <row r="10" spans="1:15" x14ac:dyDescent="0.25">
      <c r="A10" s="1" t="s">
        <v>11</v>
      </c>
      <c r="C10" s="13">
        <f t="shared" si="11"/>
        <v>3000</v>
      </c>
      <c r="D10" s="13">
        <v>3000</v>
      </c>
      <c r="E10" s="13">
        <v>3000</v>
      </c>
      <c r="F10" s="13">
        <v>3000</v>
      </c>
      <c r="G10" s="13">
        <v>3000</v>
      </c>
      <c r="H10" s="13">
        <v>3000</v>
      </c>
      <c r="I10" s="13">
        <v>3000</v>
      </c>
      <c r="J10" s="13">
        <v>3000</v>
      </c>
      <c r="K10" s="13">
        <v>3000</v>
      </c>
      <c r="L10" s="13">
        <v>3000</v>
      </c>
      <c r="M10" s="13">
        <v>3000</v>
      </c>
      <c r="N10" s="13">
        <v>3000</v>
      </c>
      <c r="O10" s="13">
        <v>3000</v>
      </c>
    </row>
    <row r="11" spans="1:15" x14ac:dyDescent="0.25">
      <c r="A11" s="1" t="s">
        <v>49</v>
      </c>
      <c r="C11" s="13">
        <f t="shared" si="11"/>
        <v>1000</v>
      </c>
      <c r="D11" s="13">
        <v>1000</v>
      </c>
      <c r="E11" s="13">
        <v>1000</v>
      </c>
      <c r="F11" s="13">
        <v>1000</v>
      </c>
      <c r="G11" s="13">
        <v>1000</v>
      </c>
      <c r="H11" s="13">
        <v>1000</v>
      </c>
      <c r="I11" s="13">
        <v>1000</v>
      </c>
      <c r="J11" s="13">
        <v>1000</v>
      </c>
      <c r="K11" s="13">
        <v>1000</v>
      </c>
      <c r="L11" s="13">
        <v>1000</v>
      </c>
      <c r="M11" s="13">
        <v>1000</v>
      </c>
      <c r="N11" s="13">
        <v>1000</v>
      </c>
      <c r="O11" s="13">
        <v>1000</v>
      </c>
    </row>
    <row r="12" spans="1:15" x14ac:dyDescent="0.25">
      <c r="A12" s="1" t="s">
        <v>72</v>
      </c>
      <c r="C12" s="13">
        <f t="shared" ref="C12" si="12">+AVERAGE(D12:O12)</f>
        <v>3000</v>
      </c>
      <c r="D12" s="13">
        <v>3000</v>
      </c>
      <c r="E12" s="13">
        <v>3000</v>
      </c>
      <c r="F12" s="13">
        <v>3000</v>
      </c>
      <c r="G12" s="13">
        <v>3000</v>
      </c>
      <c r="H12" s="13">
        <v>3000</v>
      </c>
      <c r="I12" s="13">
        <v>3000</v>
      </c>
      <c r="J12" s="13">
        <v>3000</v>
      </c>
      <c r="K12" s="13">
        <v>3000</v>
      </c>
      <c r="L12" s="13">
        <v>3000</v>
      </c>
      <c r="M12" s="13">
        <v>3000</v>
      </c>
      <c r="N12" s="13">
        <v>3000</v>
      </c>
      <c r="O12" s="13">
        <v>3000</v>
      </c>
    </row>
    <row r="13" spans="1:15" x14ac:dyDescent="0.25">
      <c r="C13" s="13"/>
      <c r="D13" s="4"/>
    </row>
    <row r="14" spans="1:15" x14ac:dyDescent="0.25">
      <c r="A14" s="1" t="s">
        <v>79</v>
      </c>
      <c r="C14" s="13">
        <f>SUM(C7:C11)</f>
        <v>119629.16666666666</v>
      </c>
      <c r="D14" s="42"/>
    </row>
    <row r="15" spans="1:15" s="5" customFormat="1" x14ac:dyDescent="0.25">
      <c r="C15" s="45">
        <v>2.5</v>
      </c>
      <c r="D15" s="43"/>
    </row>
    <row r="16" spans="1:15" s="3" customFormat="1" ht="15.75" thickBot="1" x14ac:dyDescent="0.3">
      <c r="A16" s="12" t="s">
        <v>10</v>
      </c>
      <c r="B16" s="12"/>
      <c r="C16" s="46">
        <f>C14*C15</f>
        <v>299072.91666666663</v>
      </c>
      <c r="D16" s="41"/>
    </row>
    <row r="17" spans="1:4" s="3" customFormat="1" ht="15.75" thickTop="1" x14ac:dyDescent="0.25">
      <c r="A17" s="12"/>
      <c r="B17" s="12"/>
      <c r="C17" s="44"/>
      <c r="D17" s="41"/>
    </row>
    <row r="19" spans="1:4" x14ac:dyDescent="0.25">
      <c r="A19" s="66" t="s">
        <v>45</v>
      </c>
    </row>
    <row r="20" spans="1:4" s="2" customFormat="1" x14ac:dyDescent="0.25">
      <c r="A20" s="67" t="s">
        <v>36</v>
      </c>
      <c r="C20" s="40"/>
      <c r="D20" s="40"/>
    </row>
    <row r="21" spans="1:4" x14ac:dyDescent="0.25">
      <c r="A21" s="68" t="s">
        <v>37</v>
      </c>
    </row>
    <row r="22" spans="1:4" x14ac:dyDescent="0.25">
      <c r="A22" s="68" t="s">
        <v>38</v>
      </c>
    </row>
    <row r="23" spans="1:4" x14ac:dyDescent="0.25">
      <c r="A23" s="68" t="s">
        <v>11</v>
      </c>
    </row>
    <row r="24" spans="1:4" x14ac:dyDescent="0.25">
      <c r="A24" s="68" t="s">
        <v>39</v>
      </c>
    </row>
    <row r="25" spans="1:4" ht="30" x14ac:dyDescent="0.25">
      <c r="A25" s="69" t="s">
        <v>47</v>
      </c>
    </row>
    <row r="26" spans="1:4" x14ac:dyDescent="0.25">
      <c r="A26" s="69" t="s">
        <v>73</v>
      </c>
    </row>
    <row r="27" spans="1:4" x14ac:dyDescent="0.25">
      <c r="A27" s="68"/>
    </row>
    <row r="28" spans="1:4" x14ac:dyDescent="0.25">
      <c r="A28" s="66" t="s">
        <v>40</v>
      </c>
    </row>
    <row r="29" spans="1:4" ht="30" x14ac:dyDescent="0.25">
      <c r="A29" s="69" t="s">
        <v>43</v>
      </c>
    </row>
    <row r="30" spans="1:4" x14ac:dyDescent="0.25">
      <c r="A30" s="68" t="s">
        <v>41</v>
      </c>
    </row>
    <row r="31" spans="1:4" ht="30" x14ac:dyDescent="0.25">
      <c r="A31" s="69" t="s">
        <v>42</v>
      </c>
    </row>
  </sheetData>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26"/>
  <sheetViews>
    <sheetView zoomScale="140" zoomScaleNormal="140" workbookViewId="0">
      <selection activeCell="A22" sqref="A22"/>
    </sheetView>
  </sheetViews>
  <sheetFormatPr defaultColWidth="8.85546875" defaultRowHeight="15" x14ac:dyDescent="0.25"/>
  <cols>
    <col min="1" max="1" width="68.7109375" style="1" customWidth="1"/>
    <col min="2" max="2" width="9.7109375" style="1" customWidth="1"/>
    <col min="3" max="3" width="11.5703125" style="1" customWidth="1"/>
    <col min="4" max="4" width="13.140625" style="1" customWidth="1"/>
    <col min="5" max="16384" width="8.85546875" style="1"/>
  </cols>
  <sheetData>
    <row r="1" spans="1:4" ht="15.75" x14ac:dyDescent="0.25">
      <c r="A1" s="21" t="s">
        <v>14</v>
      </c>
      <c r="B1" s="20"/>
      <c r="C1" s="20"/>
      <c r="D1" s="20"/>
    </row>
    <row r="2" spans="1:4" ht="15.75" x14ac:dyDescent="0.25">
      <c r="A2" s="19" t="s">
        <v>21</v>
      </c>
      <c r="B2" s="18"/>
      <c r="C2" s="18"/>
      <c r="D2" s="18"/>
    </row>
    <row r="3" spans="1:4" ht="30" x14ac:dyDescent="0.25">
      <c r="A3" s="17" t="s">
        <v>20</v>
      </c>
      <c r="B3" s="16"/>
      <c r="C3" s="16"/>
      <c r="D3" s="16"/>
    </row>
    <row r="4" spans="1:4" ht="60" x14ac:dyDescent="0.25">
      <c r="A4" s="17" t="s">
        <v>19</v>
      </c>
      <c r="B4" s="16"/>
      <c r="C4" s="16"/>
      <c r="D4" s="16"/>
    </row>
    <row r="5" spans="1:4" x14ac:dyDescent="0.25">
      <c r="A5" s="16"/>
      <c r="B5" s="16"/>
      <c r="C5" s="16"/>
      <c r="D5" s="16"/>
    </row>
    <row r="6" spans="1:4" x14ac:dyDescent="0.25">
      <c r="A6" s="70" t="s">
        <v>9</v>
      </c>
      <c r="B6" s="3"/>
    </row>
    <row r="7" spans="1:4" x14ac:dyDescent="0.25">
      <c r="A7" s="68" t="s">
        <v>8</v>
      </c>
    </row>
    <row r="8" spans="1:4" x14ac:dyDescent="0.25">
      <c r="A8" s="68" t="s">
        <v>7</v>
      </c>
    </row>
    <row r="9" spans="1:4" x14ac:dyDescent="0.25">
      <c r="A9" s="68" t="s">
        <v>6</v>
      </c>
    </row>
    <row r="10" spans="1:4" x14ac:dyDescent="0.25">
      <c r="A10" s="68" t="s">
        <v>5</v>
      </c>
    </row>
    <row r="11" spans="1:4" x14ac:dyDescent="0.25">
      <c r="A11" s="68" t="s">
        <v>4</v>
      </c>
    </row>
    <row r="12" spans="1:4" x14ac:dyDescent="0.25">
      <c r="A12" s="68" t="s">
        <v>3</v>
      </c>
    </row>
    <row r="14" spans="1:4" x14ac:dyDescent="0.25">
      <c r="B14" s="3" t="s">
        <v>18</v>
      </c>
      <c r="C14" s="3"/>
    </row>
    <row r="15" spans="1:4" x14ac:dyDescent="0.25">
      <c r="A15" s="3" t="s">
        <v>17</v>
      </c>
      <c r="B15" s="3" t="s">
        <v>16</v>
      </c>
      <c r="C15" s="3"/>
    </row>
    <row r="16" spans="1:4" x14ac:dyDescent="0.25">
      <c r="A16" s="1" t="s">
        <v>15</v>
      </c>
    </row>
    <row r="17" spans="1:2" x14ac:dyDescent="0.25">
      <c r="A17" s="1" t="s">
        <v>8</v>
      </c>
    </row>
    <row r="18" spans="1:2" x14ac:dyDescent="0.25">
      <c r="A18" s="1" t="s">
        <v>7</v>
      </c>
    </row>
    <row r="19" spans="1:2" x14ac:dyDescent="0.25">
      <c r="A19" s="1" t="s">
        <v>6</v>
      </c>
    </row>
    <row r="20" spans="1:2" x14ac:dyDescent="0.25">
      <c r="A20" s="1" t="s">
        <v>5</v>
      </c>
    </row>
    <row r="21" spans="1:2" x14ac:dyDescent="0.25">
      <c r="A21" s="1" t="s">
        <v>4</v>
      </c>
    </row>
    <row r="22" spans="1:2" x14ac:dyDescent="0.25">
      <c r="A22" s="1" t="s">
        <v>3</v>
      </c>
    </row>
    <row r="23" spans="1:2" x14ac:dyDescent="0.25">
      <c r="A23" s="1" t="s">
        <v>51</v>
      </c>
      <c r="B23" s="47"/>
    </row>
    <row r="24" spans="1:2" x14ac:dyDescent="0.25">
      <c r="B24" s="1">
        <v>2</v>
      </c>
    </row>
    <row r="25" spans="1:2" ht="15.75" thickBot="1" x14ac:dyDescent="0.3">
      <c r="A25" s="1" t="s">
        <v>50</v>
      </c>
      <c r="B25" s="48">
        <f>B23*B24</f>
        <v>0</v>
      </c>
    </row>
    <row r="26" spans="1:2" ht="15.75" thickTop="1" x14ac:dyDescent="0.25"/>
  </sheetData>
  <printOptions horizontalCentered="1"/>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43"/>
  <sheetViews>
    <sheetView topLeftCell="A25" zoomScale="140" zoomScaleNormal="140" workbookViewId="0">
      <selection activeCell="A36" sqref="A36"/>
    </sheetView>
  </sheetViews>
  <sheetFormatPr defaultColWidth="8.85546875" defaultRowHeight="15" x14ac:dyDescent="0.25"/>
  <cols>
    <col min="1" max="1" width="74.5703125" style="1" customWidth="1"/>
    <col min="2" max="2" width="12" style="1" bestFit="1" customWidth="1"/>
    <col min="3" max="3" width="15.7109375" style="1" bestFit="1" customWidth="1"/>
    <col min="4" max="4" width="11" style="1" customWidth="1"/>
    <col min="5" max="5" width="10.85546875" style="1" bestFit="1" customWidth="1"/>
    <col min="6" max="6" width="9.28515625" style="1" bestFit="1" customWidth="1"/>
    <col min="7" max="7" width="8.85546875" style="1"/>
    <col min="8" max="8" width="9.28515625" style="1" bestFit="1" customWidth="1"/>
    <col min="9" max="16384" width="8.85546875" style="1"/>
  </cols>
  <sheetData>
    <row r="1" spans="1:4" x14ac:dyDescent="0.25">
      <c r="A1" s="23" t="s">
        <v>14</v>
      </c>
      <c r="B1" s="49"/>
    </row>
    <row r="2" spans="1:4" x14ac:dyDescent="0.25">
      <c r="A2" s="22" t="s">
        <v>2</v>
      </c>
      <c r="B2" s="50"/>
    </row>
    <row r="3" spans="1:4" x14ac:dyDescent="0.25">
      <c r="A3" s="11" t="s">
        <v>1</v>
      </c>
    </row>
    <row r="4" spans="1:4" x14ac:dyDescent="0.25">
      <c r="A4" s="11"/>
    </row>
    <row r="5" spans="1:4" x14ac:dyDescent="0.25">
      <c r="A5" s="71" t="s">
        <v>52</v>
      </c>
    </row>
    <row r="6" spans="1:4" x14ac:dyDescent="0.25">
      <c r="A6" s="71" t="s">
        <v>53</v>
      </c>
    </row>
    <row r="7" spans="1:4" x14ac:dyDescent="0.25">
      <c r="A7" s="71" t="s">
        <v>54</v>
      </c>
    </row>
    <row r="8" spans="1:4" ht="30" x14ac:dyDescent="0.25">
      <c r="A8" s="74" t="s">
        <v>81</v>
      </c>
    </row>
    <row r="9" spans="1:4" x14ac:dyDescent="0.25">
      <c r="A9" s="11"/>
    </row>
    <row r="10" spans="1:4" s="6" customFormat="1" ht="15" customHeight="1" x14ac:dyDescent="0.25">
      <c r="A10" s="10" t="s">
        <v>55</v>
      </c>
      <c r="B10" s="9"/>
    </row>
    <row r="11" spans="1:4" s="6" customFormat="1" ht="43.5" thickBot="1" x14ac:dyDescent="0.3">
      <c r="A11" s="9" t="s">
        <v>56</v>
      </c>
      <c r="B11" s="58" t="s">
        <v>62</v>
      </c>
      <c r="C11" s="59" t="s">
        <v>63</v>
      </c>
      <c r="D11" s="59" t="s">
        <v>64</v>
      </c>
    </row>
    <row r="12" spans="1:4" s="6" customFormat="1" x14ac:dyDescent="0.25">
      <c r="A12" s="9" t="s">
        <v>57</v>
      </c>
      <c r="B12" s="9">
        <v>10</v>
      </c>
      <c r="C12" s="6">
        <v>10</v>
      </c>
      <c r="D12" s="6">
        <v>10</v>
      </c>
    </row>
    <row r="13" spans="1:4" s="6" customFormat="1" x14ac:dyDescent="0.25">
      <c r="A13" s="9" t="s">
        <v>58</v>
      </c>
      <c r="B13" s="9"/>
    </row>
    <row r="14" spans="1:4" s="6" customFormat="1" x14ac:dyDescent="0.25">
      <c r="A14" s="9" t="s">
        <v>59</v>
      </c>
      <c r="B14" s="9">
        <v>600</v>
      </c>
      <c r="C14" s="6">
        <v>6912</v>
      </c>
      <c r="D14" s="6">
        <v>2064</v>
      </c>
    </row>
    <row r="15" spans="1:4" s="6" customFormat="1" ht="15" customHeight="1" x14ac:dyDescent="0.25">
      <c r="A15" s="9" t="s">
        <v>74</v>
      </c>
      <c r="B15" s="9">
        <f>8*40</f>
        <v>320</v>
      </c>
      <c r="C15" s="9">
        <f>8*96</f>
        <v>768</v>
      </c>
      <c r="D15" s="9">
        <f>8*43</f>
        <v>344</v>
      </c>
    </row>
    <row r="16" spans="1:4" s="6" customFormat="1" x14ac:dyDescent="0.25">
      <c r="A16" s="9" t="s">
        <v>60</v>
      </c>
      <c r="B16" s="56">
        <f>B14/B15</f>
        <v>1.875</v>
      </c>
      <c r="C16" s="56">
        <f>C14/C15</f>
        <v>9</v>
      </c>
      <c r="D16" s="56">
        <f>D14/D15</f>
        <v>6</v>
      </c>
    </row>
    <row r="17" spans="1:4" s="6" customFormat="1" ht="15.75" thickBot="1" x14ac:dyDescent="0.3">
      <c r="A17" s="9" t="s">
        <v>61</v>
      </c>
      <c r="B17" s="57">
        <f>B12+B16</f>
        <v>11.875</v>
      </c>
      <c r="C17" s="57">
        <f>C12+C16</f>
        <v>19</v>
      </c>
      <c r="D17" s="57">
        <f>D12+D16</f>
        <v>16</v>
      </c>
    </row>
    <row r="18" spans="1:4" s="6" customFormat="1" ht="15.75" thickTop="1" x14ac:dyDescent="0.25">
      <c r="A18" s="9"/>
      <c r="B18" s="9"/>
      <c r="C18" s="60" t="s">
        <v>66</v>
      </c>
      <c r="D18" s="60" t="s">
        <v>67</v>
      </c>
    </row>
    <row r="19" spans="1:4" s="6" customFormat="1" ht="15" customHeight="1" x14ac:dyDescent="0.25">
      <c r="A19" s="9" t="s">
        <v>0</v>
      </c>
      <c r="B19" s="9"/>
    </row>
    <row r="20" spans="1:4" s="6" customFormat="1" ht="15" customHeight="1" x14ac:dyDescent="0.25">
      <c r="A20" s="7" t="s">
        <v>82</v>
      </c>
      <c r="B20" s="7">
        <f>B17</f>
        <v>11.875</v>
      </c>
    </row>
    <row r="21" spans="1:4" s="6" customFormat="1" ht="15.6" customHeight="1" x14ac:dyDescent="0.25">
      <c r="A21" s="51" t="s">
        <v>65</v>
      </c>
      <c r="B21" s="52"/>
    </row>
    <row r="22" spans="1:4" s="6" customFormat="1" ht="15" customHeight="1" x14ac:dyDescent="0.25">
      <c r="A22" s="7" t="s">
        <v>68</v>
      </c>
      <c r="B22" s="53">
        <f>C17</f>
        <v>19</v>
      </c>
    </row>
    <row r="23" spans="1:4" s="6" customFormat="1" ht="15" customHeight="1" x14ac:dyDescent="0.25">
      <c r="A23" s="8" t="s">
        <v>69</v>
      </c>
      <c r="B23" s="53">
        <f>D17</f>
        <v>16</v>
      </c>
    </row>
    <row r="24" spans="1:4" s="6" customFormat="1" ht="15" customHeight="1" x14ac:dyDescent="0.25">
      <c r="A24" s="7" t="s">
        <v>77</v>
      </c>
      <c r="B24" s="54"/>
      <c r="C24" s="61">
        <f>1-(B20/MIN(B22:B23))</f>
        <v>0.2578125</v>
      </c>
    </row>
    <row r="25" spans="1:4" s="6" customFormat="1" ht="15" customHeight="1" x14ac:dyDescent="0.25">
      <c r="A25" s="7"/>
      <c r="B25" s="54"/>
      <c r="C25" s="76"/>
    </row>
    <row r="26" spans="1:4" s="6" customFormat="1" ht="15" customHeight="1" x14ac:dyDescent="0.25">
      <c r="A26" s="75" t="s">
        <v>93</v>
      </c>
      <c r="B26" s="54"/>
      <c r="C26" s="77"/>
    </row>
    <row r="27" spans="1:4" s="6" customFormat="1" ht="30" x14ac:dyDescent="0.25">
      <c r="A27" s="72" t="s">
        <v>84</v>
      </c>
      <c r="B27" s="54"/>
      <c r="C27" s="77"/>
    </row>
    <row r="28" spans="1:4" s="6" customFormat="1" ht="30" x14ac:dyDescent="0.25">
      <c r="A28" s="72" t="s">
        <v>83</v>
      </c>
      <c r="B28" s="9"/>
    </row>
    <row r="29" spans="1:4" s="6" customFormat="1" ht="30" x14ac:dyDescent="0.25">
      <c r="A29" s="72" t="s">
        <v>85</v>
      </c>
      <c r="B29" s="9"/>
    </row>
    <row r="30" spans="1:4" s="6" customFormat="1" ht="45" x14ac:dyDescent="0.25">
      <c r="A30" s="73" t="s">
        <v>78</v>
      </c>
      <c r="B30" s="9"/>
    </row>
    <row r="31" spans="1:4" s="6" customFormat="1" x14ac:dyDescent="0.25">
      <c r="A31" s="9"/>
      <c r="B31" s="9"/>
    </row>
    <row r="32" spans="1:4" s="6" customFormat="1" ht="15" customHeight="1" x14ac:dyDescent="0.25">
      <c r="A32" s="10" t="s">
        <v>80</v>
      </c>
    </row>
    <row r="33" spans="1:2" s="6" customFormat="1" ht="45" x14ac:dyDescent="0.25">
      <c r="A33" s="72" t="s">
        <v>86</v>
      </c>
    </row>
    <row r="34" spans="1:2" s="6" customFormat="1" ht="30" x14ac:dyDescent="0.25">
      <c r="A34" s="73" t="s">
        <v>87</v>
      </c>
    </row>
    <row r="35" spans="1:2" s="6" customFormat="1" ht="45" x14ac:dyDescent="0.25">
      <c r="A35" s="72" t="s">
        <v>88</v>
      </c>
    </row>
    <row r="36" spans="1:2" ht="45" x14ac:dyDescent="0.25">
      <c r="A36" s="78" t="s">
        <v>89</v>
      </c>
    </row>
    <row r="37" spans="1:2" s="2" customFormat="1" x14ac:dyDescent="0.25">
      <c r="B37" s="55"/>
    </row>
    <row r="38" spans="1:2" x14ac:dyDescent="0.25">
      <c r="A38" s="23" t="s">
        <v>94</v>
      </c>
    </row>
    <row r="39" spans="1:2" x14ac:dyDescent="0.25">
      <c r="A39" s="1" t="s">
        <v>90</v>
      </c>
    </row>
    <row r="40" spans="1:2" x14ac:dyDescent="0.25">
      <c r="A40" s="1" t="s">
        <v>91</v>
      </c>
    </row>
    <row r="41" spans="1:2" x14ac:dyDescent="0.25">
      <c r="A41" s="1" t="s">
        <v>92</v>
      </c>
    </row>
    <row r="42" spans="1:2" ht="15.75" thickBot="1" x14ac:dyDescent="0.3">
      <c r="B42" s="48">
        <f>SUM(B39:B41)</f>
        <v>0</v>
      </c>
    </row>
    <row r="43" spans="1:2" ht="15.75" thickTop="1" x14ac:dyDescent="0.25"/>
  </sheetData>
  <printOptions horizontalCentered="1"/>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C24"/>
  <sheetViews>
    <sheetView zoomScale="130" zoomScaleNormal="130" workbookViewId="0">
      <selection activeCell="B8" sqref="B8"/>
    </sheetView>
  </sheetViews>
  <sheetFormatPr defaultColWidth="8.85546875" defaultRowHeight="15" x14ac:dyDescent="0.25"/>
  <cols>
    <col min="1" max="1" width="3.5703125" style="25" customWidth="1"/>
    <col min="2" max="2" width="117.42578125" style="24" bestFit="1" customWidth="1"/>
    <col min="3" max="9" width="8.85546875" style="24"/>
    <col min="10" max="10" width="10.28515625" style="24" customWidth="1"/>
    <col min="11" max="16384" width="8.85546875" style="24"/>
  </cols>
  <sheetData>
    <row r="1" spans="1:3" x14ac:dyDescent="0.25">
      <c r="A1" s="79" t="s">
        <v>35</v>
      </c>
      <c r="B1" s="79"/>
      <c r="C1" s="79"/>
    </row>
    <row r="2" spans="1:3" x14ac:dyDescent="0.25">
      <c r="A2" s="79" t="s">
        <v>34</v>
      </c>
      <c r="B2" s="79"/>
      <c r="C2" s="79"/>
    </row>
    <row r="3" spans="1:3" x14ac:dyDescent="0.25">
      <c r="C3" s="33"/>
    </row>
    <row r="4" spans="1:3" x14ac:dyDescent="0.25">
      <c r="A4" s="25" t="s">
        <v>33</v>
      </c>
    </row>
    <row r="6" spans="1:3" x14ac:dyDescent="0.25">
      <c r="A6" s="79" t="s">
        <v>32</v>
      </c>
      <c r="B6" s="79"/>
      <c r="C6" s="79"/>
    </row>
    <row r="7" spans="1:3" ht="16.5" x14ac:dyDescent="0.35">
      <c r="A7" s="39"/>
      <c r="B7" s="38"/>
      <c r="C7" s="38"/>
    </row>
    <row r="8" spans="1:3" s="36" customFormat="1" ht="21" customHeight="1" x14ac:dyDescent="0.25">
      <c r="A8" s="32">
        <v>1</v>
      </c>
      <c r="B8" s="37" t="s">
        <v>95</v>
      </c>
      <c r="C8" s="29"/>
    </row>
    <row r="9" spans="1:3" s="36" customFormat="1" ht="21" customHeight="1" x14ac:dyDescent="0.25">
      <c r="A9" s="31">
        <v>2</v>
      </c>
      <c r="B9" s="37" t="s">
        <v>31</v>
      </c>
      <c r="C9" s="29"/>
    </row>
    <row r="10" spans="1:3" s="36" customFormat="1" ht="21" customHeight="1" x14ac:dyDescent="0.25">
      <c r="A10" s="31">
        <v>3</v>
      </c>
      <c r="B10" s="37" t="s">
        <v>75</v>
      </c>
      <c r="C10" s="29"/>
    </row>
    <row r="11" spans="1:3" s="36" customFormat="1" ht="21" customHeight="1" x14ac:dyDescent="0.25">
      <c r="A11" s="31">
        <v>4</v>
      </c>
      <c r="B11" s="37" t="s">
        <v>76</v>
      </c>
      <c r="C11" s="29"/>
    </row>
    <row r="12" spans="1:3" s="34" customFormat="1" x14ac:dyDescent="0.25">
      <c r="A12" s="35"/>
    </row>
    <row r="13" spans="1:3" s="34" customFormat="1" x14ac:dyDescent="0.25">
      <c r="A13" s="35"/>
    </row>
    <row r="14" spans="1:3" s="34" customFormat="1" x14ac:dyDescent="0.25">
      <c r="A14" s="79" t="s">
        <v>30</v>
      </c>
      <c r="B14" s="79"/>
      <c r="C14" s="79"/>
    </row>
    <row r="15" spans="1:3" x14ac:dyDescent="0.25">
      <c r="B15" s="33" t="s">
        <v>29</v>
      </c>
    </row>
    <row r="16" spans="1:3" ht="21" customHeight="1" x14ac:dyDescent="0.25">
      <c r="A16" s="32">
        <v>1</v>
      </c>
      <c r="B16" s="30" t="s">
        <v>28</v>
      </c>
      <c r="C16" s="29"/>
    </row>
    <row r="17" spans="1:3" ht="35.25" customHeight="1" x14ac:dyDescent="0.25">
      <c r="A17" s="31">
        <v>2</v>
      </c>
      <c r="B17" s="30" t="s">
        <v>27</v>
      </c>
      <c r="C17" s="29"/>
    </row>
    <row r="18" spans="1:3" ht="21" customHeight="1" x14ac:dyDescent="0.25">
      <c r="A18" s="31">
        <v>3</v>
      </c>
      <c r="B18" s="30" t="s">
        <v>26</v>
      </c>
      <c r="C18" s="29"/>
    </row>
    <row r="19" spans="1:3" ht="21" customHeight="1" x14ac:dyDescent="0.25">
      <c r="A19" s="31">
        <v>4</v>
      </c>
      <c r="B19" s="30" t="s">
        <v>25</v>
      </c>
      <c r="C19" s="29"/>
    </row>
    <row r="20" spans="1:3" ht="21" customHeight="1" x14ac:dyDescent="0.25">
      <c r="A20" s="31">
        <v>5</v>
      </c>
      <c r="B20" s="30" t="s">
        <v>24</v>
      </c>
      <c r="C20" s="29"/>
    </row>
    <row r="21" spans="1:3" ht="21" customHeight="1" x14ac:dyDescent="0.25">
      <c r="A21" s="31">
        <v>6</v>
      </c>
      <c r="B21" s="30" t="s">
        <v>23</v>
      </c>
      <c r="C21" s="29"/>
    </row>
    <row r="22" spans="1:3" ht="21" customHeight="1" x14ac:dyDescent="0.25">
      <c r="A22" s="31">
        <v>7</v>
      </c>
      <c r="B22" s="30" t="s">
        <v>22</v>
      </c>
      <c r="C22" s="29"/>
    </row>
    <row r="23" spans="1:3" x14ac:dyDescent="0.25">
      <c r="A23" s="28"/>
      <c r="B23" s="27"/>
      <c r="C23" s="26"/>
    </row>
    <row r="24" spans="1:3" x14ac:dyDescent="0.25">
      <c r="A24" s="28"/>
      <c r="B24" s="27"/>
      <c r="C24" s="26"/>
    </row>
  </sheetData>
  <mergeCells count="4">
    <mergeCell ref="A6:C6"/>
    <mergeCell ref="A14:C14"/>
    <mergeCell ref="A1:C1"/>
    <mergeCell ref="A2:C2"/>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Loan Amount Calculation</vt:lpstr>
      <vt:lpstr>(2) Loan Usage</vt:lpstr>
      <vt:lpstr>(3) Loan Forgiveness</vt:lpstr>
      <vt:lpstr>Documentation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Piret</dc:creator>
  <cp:lastModifiedBy>Chrissy Kunkel</cp:lastModifiedBy>
  <cp:lastPrinted>2020-04-01T15:32:34Z</cp:lastPrinted>
  <dcterms:created xsi:type="dcterms:W3CDTF">2020-03-31T16:30:26Z</dcterms:created>
  <dcterms:modified xsi:type="dcterms:W3CDTF">2020-05-14T15:05:25Z</dcterms:modified>
</cp:coreProperties>
</file>